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내 드라이브\(01) $$ 사양서&amp;고객도면,인증서,사진,가격,PL보험\1) (원본) 사양서&amp;고객도면,유튜브,고객용기술자료, 회사소개\(C-5) 배터리 LM, LV, LH, LC\5. 배터리 선정 계산식\1. (홈페이지업로드) 표준 계식산-엑셀시트\1) 현재\"/>
    </mc:Choice>
  </mc:AlternateContent>
  <xr:revisionPtr revIDLastSave="0" documentId="13_ncr:1_{E2E8E1DA-5F5E-4C92-A177-4E4B055CC32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간략 계산" sheetId="3" r:id="rId1"/>
    <sheet name="(복잡한 계산) 배터리 용량 자동계산" sheetId="1" r:id="rId2"/>
  </sheets>
  <definedNames>
    <definedName name="_xlnm.Print_Area" localSheetId="1">'(복잡한 계산) 배터리 용량 자동계산'!$A$1:$I$58</definedName>
    <definedName name="_xlnm.Print_Titles" localSheetId="1">'(복잡한 계산) 배터리 용량 자동계산'!$1:$1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I10" i="3"/>
  <c r="E9" i="3"/>
  <c r="G9" i="3" s="1"/>
  <c r="I9" i="3" s="1"/>
  <c r="E8" i="3" l="1"/>
  <c r="G8" i="3" s="1"/>
  <c r="I8" i="3" s="1"/>
  <c r="I12" i="1"/>
  <c r="I12" i="3" l="1"/>
  <c r="E21" i="3" s="1"/>
  <c r="G21" i="3" s="1"/>
  <c r="I21" i="3" s="1"/>
  <c r="H33" i="1"/>
  <c r="G33" i="1"/>
  <c r="I24" i="1"/>
  <c r="F17" i="1"/>
  <c r="G17" i="1"/>
  <c r="H17" i="1"/>
  <c r="E17" i="1"/>
  <c r="I17" i="1" l="1"/>
  <c r="I28" i="1" s="1"/>
</calcChain>
</file>

<file path=xl/sharedStrings.xml><?xml version="1.0" encoding="utf-8"?>
<sst xmlns="http://schemas.openxmlformats.org/spreadsheetml/2006/main" count="152" uniqueCount="139">
  <si>
    <t>Sf</t>
    <phoneticPr fontId="2" type="noConversion"/>
  </si>
  <si>
    <t>항목 :</t>
    <phoneticPr fontId="2" type="noConversion"/>
  </si>
  <si>
    <t>기호 :</t>
    <phoneticPr fontId="2" type="noConversion"/>
  </si>
  <si>
    <t>설명 :</t>
    <phoneticPr fontId="2" type="noConversion"/>
  </si>
  <si>
    <t>UP/Down시만 간간이 구동</t>
    <phoneticPr fontId="2" type="noConversion"/>
  </si>
  <si>
    <t>특징 :</t>
    <phoneticPr fontId="2" type="noConversion"/>
  </si>
  <si>
    <t>커브 틀때만 구동</t>
    <phoneticPr fontId="2" type="noConversion"/>
  </si>
  <si>
    <t>주행 중 상시 구동</t>
    <phoneticPr fontId="2" type="noConversion"/>
  </si>
  <si>
    <t>주행모터 대비 30%</t>
    <phoneticPr fontId="2" type="noConversion"/>
  </si>
  <si>
    <t>(2) 방향제어 전용
 모터 총용량 (W)</t>
    <phoneticPr fontId="2" type="noConversion"/>
  </si>
  <si>
    <t>(1) Wmotor</t>
    <phoneticPr fontId="2" type="noConversion"/>
  </si>
  <si>
    <t>(2) Wmotor</t>
    <phoneticPr fontId="2" type="noConversion"/>
  </si>
  <si>
    <t>(3) Wmotor</t>
    <phoneticPr fontId="2" type="noConversion"/>
  </si>
  <si>
    <t>AGV 가동시 상시 소모 (100%)</t>
    <phoneticPr fontId="2" type="noConversion"/>
  </si>
  <si>
    <t>최대 출력대비 평균 소모률</t>
    <phoneticPr fontId="2" type="noConversion"/>
  </si>
  <si>
    <t>주행모터 가동시간 대비
가동률</t>
    <phoneticPr fontId="2" type="noConversion"/>
  </si>
  <si>
    <t>주기</t>
    <phoneticPr fontId="2" type="noConversion"/>
  </si>
  <si>
    <t>소항목</t>
    <phoneticPr fontId="2" type="noConversion"/>
  </si>
  <si>
    <t>용도 :</t>
    <phoneticPr fontId="2" type="noConversion"/>
  </si>
  <si>
    <t>(4) 기타 부하
총용량 (WL)</t>
    <phoneticPr fontId="2" type="noConversion"/>
  </si>
  <si>
    <t>총부하 평균 소모 전력
( Wmotor x Lf )</t>
    <phoneticPr fontId="2" type="noConversion"/>
  </si>
  <si>
    <t>(b) 모터 가동률 (Op_motor)</t>
    <phoneticPr fontId="2" type="noConversion"/>
  </si>
  <si>
    <t>자동계산 값
( Wmotor x Lf)</t>
    <phoneticPr fontId="2" type="noConversion"/>
  </si>
  <si>
    <t>적용 모터사양서상
 정격 출력 (W)</t>
    <phoneticPr fontId="2" type="noConversion"/>
  </si>
  <si>
    <t>(a) 정격용량 (W) :</t>
    <phoneticPr fontId="2" type="noConversion"/>
  </si>
  <si>
    <t>1회 충전으로 가동하고자
하는 시간 입력</t>
    <phoneticPr fontId="2" type="noConversion"/>
  </si>
  <si>
    <t>H (시간)</t>
    <phoneticPr fontId="2" type="noConversion"/>
  </si>
  <si>
    <t>Op (%)</t>
    <phoneticPr fontId="2" type="noConversion"/>
  </si>
  <si>
    <t>Ba (%)</t>
    <phoneticPr fontId="2" type="noConversion"/>
  </si>
  <si>
    <t>안전계수</t>
    <phoneticPr fontId="2" type="noConversion"/>
  </si>
  <si>
    <t>연속구동시 : 100%
대기시간 감안시 : 보통 60~70%</t>
    <phoneticPr fontId="2" type="noConversion"/>
  </si>
  <si>
    <t>배터리 이용률</t>
    <phoneticPr fontId="2" type="noConversion"/>
  </si>
  <si>
    <t xml:space="preserve">이하 : 배터리 사용률 입력 항목 </t>
    <phoneticPr fontId="2" type="noConversion"/>
  </si>
  <si>
    <t>이하 : AGV 구동 조건 입력 항목</t>
    <phoneticPr fontId="2" type="noConversion"/>
  </si>
  <si>
    <t>최저 잔량</t>
    <phoneticPr fontId="2" type="noConversion"/>
  </si>
  <si>
    <t>설계자 입력
항목(노랑 셀)</t>
    <phoneticPr fontId="2" type="noConversion"/>
  </si>
  <si>
    <t>설계자 입력
항목(노랑 셀)</t>
    <phoneticPr fontId="2" type="noConversion"/>
  </si>
  <si>
    <t>배터리 최대 충전률
( 0.8 또는 0.9)</t>
    <phoneticPr fontId="2" type="noConversion"/>
  </si>
  <si>
    <t>(D) 평균 소모 전력
Wmotor x Lf
( = a*b*c )</t>
    <phoneticPr fontId="2" type="noConversion"/>
  </si>
  <si>
    <r>
      <t xml:space="preserve"> </t>
    </r>
    <r>
      <rPr>
        <b/>
        <sz val="11"/>
        <color rgb="FFC00000"/>
        <rFont val="굴림"/>
        <family val="3"/>
        <charset val="129"/>
      </rPr>
      <t>* 연속 구동시간으로 배터리 용량을 계산하고 하는 경우 : 1을 입력</t>
    </r>
    <r>
      <rPr>
        <sz val="11"/>
        <color theme="1"/>
        <rFont val="굴림"/>
        <family val="3"/>
        <charset val="129"/>
      </rPr>
      <t xml:space="preserve">
 * 대기 시간까지 포함된 시간으로 배터리 용량을 계산하고자 하는 경우 : 보통 0.6 ~ 0.7</t>
    </r>
    <phoneticPr fontId="2" type="noConversion"/>
  </si>
  <si>
    <r>
      <t xml:space="preserve"> * 최저잔량 : 배터리 잔량 15% 남기고 충전하러 충전스테이션에 복귀 --&gt; 최저잔량 15%를 기본으로 계산
 * 배터리 최대 충전률 : 충전기 충전전압 값에 따라 80% 충전 및 90% 충전,
</t>
    </r>
    <r>
      <rPr>
        <b/>
        <sz val="11"/>
        <color rgb="FFC00000"/>
        <rFont val="굴림"/>
        <family val="3"/>
        <charset val="129"/>
      </rPr>
      <t>자동화 시스템에서는 일반적으로 80%</t>
    </r>
    <phoneticPr fontId="2" type="noConversion"/>
  </si>
  <si>
    <r>
      <t xml:space="preserve"> </t>
    </r>
    <r>
      <rPr>
        <b/>
        <sz val="11"/>
        <color rgb="FFC00000"/>
        <rFont val="굴림"/>
        <family val="3"/>
        <charset val="129"/>
      </rPr>
      <t>* 일반 안전계수 및 내용 연수에 따른 배터리 충전용량 감쇄를 감한한 값 : 1.2~1.3 을 입력,</t>
    </r>
    <phoneticPr fontId="2" type="noConversion"/>
  </si>
  <si>
    <t xml:space="preserve">자동 계산 : </t>
    <phoneticPr fontId="2" type="noConversion"/>
  </si>
  <si>
    <t>모터 가동율  (Op_motor)
(참고)</t>
    <phoneticPr fontId="2" type="noConversion"/>
  </si>
  <si>
    <t>배터리 적정 용량</t>
    <phoneticPr fontId="2" type="noConversion"/>
  </si>
  <si>
    <t xml:space="preserve">Wh  = ( WMotor  x  Lf )  x  H  x  Op  /  Ba  x  Sf </t>
    <phoneticPr fontId="2" type="noConversion"/>
  </si>
  <si>
    <t>이하 : 타보스 제품군에서 배터리 형명 선정</t>
    <phoneticPr fontId="2" type="noConversion"/>
  </si>
  <si>
    <t>(C) 병렬연결 배터리 수량</t>
    <phoneticPr fontId="2" type="noConversion"/>
  </si>
  <si>
    <t>일반 콘트롤 전원 등</t>
    <phoneticPr fontId="2" type="noConversion"/>
  </si>
  <si>
    <r>
      <t xml:space="preserve">합 계 (자동계산)   </t>
    </r>
    <r>
      <rPr>
        <b/>
        <sz val="14"/>
        <color rgb="FF0000FF"/>
        <rFont val="Wingdings 3"/>
        <family val="1"/>
        <charset val="2"/>
      </rPr>
      <t>?</t>
    </r>
    <phoneticPr fontId="2" type="noConversion"/>
  </si>
  <si>
    <r>
      <t xml:space="preserve">자동계산   </t>
    </r>
    <r>
      <rPr>
        <b/>
        <sz val="14"/>
        <color rgb="FF0000FF"/>
        <rFont val="Wingdings 3"/>
        <family val="1"/>
        <charset val="2"/>
      </rPr>
      <t>?</t>
    </r>
    <phoneticPr fontId="2" type="noConversion"/>
  </si>
  <si>
    <t>이하 : (참고) 배터리 충전,방전 전압 영역에 따른 가용 용량표</t>
    <phoneticPr fontId="2" type="noConversion"/>
  </si>
  <si>
    <t>(1) 주행 모터
총용량 (W)</t>
    <phoneticPr fontId="2" type="noConversion"/>
  </si>
  <si>
    <t>예를 들어 "(1)주행모터"가 1시간 구동시"(3)Un/Down모터"는 0.2시간만 구동하는 구동 패턴이라면 --&gt; "(3)Un/Down모터"에 입력되는 값은 0.2</t>
    <phoneticPr fontId="2" type="noConversion"/>
  </si>
  <si>
    <t>예를 들어 "(1)주행모터"가 1000W짜리 모터라면 가속시 최대 1000W까지 소모될 수도 있겠지만 가속기간을 거쳐 정상속도에 도달하면 60% 전력만(600W) 소비한다면 0.6입력</t>
    <phoneticPr fontId="2" type="noConversion"/>
  </si>
  <si>
    <t>주기 : 본 계산서는 AGV(전기차) 에 적동되는 모터 용량이 최적화된 값이라는 전제 조건으로 만든 것입니다. 만일 모터용량이 AGV 구동 패턴에 비해 충분히 큰 것을 채용했다면 배터리 용량이 과다하게 계산될 수 있습니다.</t>
    <phoneticPr fontId="2" type="noConversion"/>
  </si>
  <si>
    <t xml:space="preserve">  배터리 용량 산정 공식 : Wh  = ( WMotor  x  Lf )  x  H  x  Op  /  Ba  x  Sf </t>
    <phoneticPr fontId="2" type="noConversion"/>
  </si>
  <si>
    <t>해당모델의 사양서에서 발췌한 값 입력</t>
    <phoneticPr fontId="2" type="noConversion"/>
  </si>
  <si>
    <t>설계자가 입력하는 값</t>
    <phoneticPr fontId="2" type="noConversion"/>
  </si>
  <si>
    <t>(자동계산)</t>
    <phoneticPr fontId="2" type="noConversion"/>
  </si>
  <si>
    <t>(자동계산)</t>
    <phoneticPr fontId="2" type="noConversion"/>
  </si>
  <si>
    <t>리튬전지 모델명</t>
    <phoneticPr fontId="2" type="noConversion"/>
  </si>
  <si>
    <t>기본 참고 값 --&gt;</t>
    <phoneticPr fontId="2" type="noConversion"/>
  </si>
  <si>
    <t>(3) Un/Down 모터
(유압모터 등)
총용량 (W)</t>
    <phoneticPr fontId="2" type="noConversion"/>
  </si>
  <si>
    <t xml:space="preserve">  * 모터 선정시 주의 : (3) Un/Down 모터 (유압모터 등) 는 반드시 BLDC 모터와 같이 가감속이 가능한 모터를 사용해야 합니다. 그렇지 않을 경우 경우에 따라 기동시 기동전류가 과하게 되어 리튬전지가 과전류 차단이 될 수 있기 때문입니다.</t>
    <phoneticPr fontId="2" type="noConversion"/>
  </si>
  <si>
    <t>노랑색 셀</t>
    <phoneticPr fontId="2" type="noConversion"/>
  </si>
  <si>
    <t>주황색 셀</t>
    <phoneticPr fontId="2" type="noConversion"/>
  </si>
  <si>
    <t xml:space="preserve"> : 이 셀에 값을 입력하면 자동 계산됨.</t>
    <phoneticPr fontId="2" type="noConversion"/>
  </si>
  <si>
    <t xml:space="preserve"> : 이 셀은 고급 설계자를 위한 값이며 파라메터를 변경할 수 있음.</t>
    <phoneticPr fontId="2" type="noConversion"/>
  </si>
  <si>
    <t>0.1~0.2</t>
    <phoneticPr fontId="2" type="noConversion"/>
  </si>
  <si>
    <t>0.2~0.3</t>
    <phoneticPr fontId="2" type="noConversion"/>
  </si>
  <si>
    <t>(4) WL , (일반부하,대기전력)</t>
    <phoneticPr fontId="2" type="noConversion"/>
  </si>
  <si>
    <t>이하 : 배터리 전압 운용 범위</t>
    <phoneticPr fontId="2" type="noConversion"/>
  </si>
  <si>
    <t>( 합격 / 불합격 기재란 )</t>
    <phoneticPr fontId="2" type="noConversion"/>
  </si>
  <si>
    <r>
      <t xml:space="preserve">비교 검토
</t>
    </r>
    <r>
      <rPr>
        <b/>
        <sz val="12"/>
        <color theme="1"/>
        <rFont val="굴림"/>
        <family val="3"/>
        <charset val="129"/>
      </rPr>
      <t>(필요용량과 선정된 배터리용량 비교)</t>
    </r>
    <phoneticPr fontId="2" type="noConversion"/>
  </si>
  <si>
    <t>(c) 모터 평균 부하율 (Lf)</t>
    <phoneticPr fontId="2" type="noConversion"/>
  </si>
  <si>
    <t>0.4 ~0.6</t>
    <phoneticPr fontId="2" type="noConversion"/>
  </si>
  <si>
    <t>0.4 ~ 0.6</t>
    <phoneticPr fontId="2" type="noConversion"/>
  </si>
  <si>
    <t>(A) 배터리 1개당 
구동가능한 최대 모터출력
( W )</t>
    <phoneticPr fontId="2" type="noConversion"/>
  </si>
  <si>
    <t>(B) 배터리에너지 / (배터리1개당)
( Wh )</t>
    <phoneticPr fontId="2" type="noConversion"/>
  </si>
  <si>
    <t>(D)총 배터리가 구동할 수 있는 최대 모터합산출력
= A x C , ( W )</t>
    <phoneticPr fontId="2" type="noConversion"/>
  </si>
  <si>
    <t>(E) 배터리 총에너지
= B x C , ( Wh )</t>
    <phoneticPr fontId="2" type="noConversion"/>
  </si>
  <si>
    <t xml:space="preserve">고객명 / 프로젝트명 : </t>
    <phoneticPr fontId="2" type="noConversion"/>
  </si>
  <si>
    <t>일반적인 자동화 시스템에서는 H = 5 이상으로 설계합니다. --&gt; 설계시 6시간으로 권장함.
(자동화시스템 효율성을 감안한 값임. 이 값이 작으면 작을수록  배터리 수명이 비례적으로 줄어듭니다.)</t>
    <phoneticPr fontId="2" type="noConversion"/>
  </si>
  <si>
    <t>㈜타보스 / WWW.TABOS.co.kr /  2022.10.28</t>
    <phoneticPr fontId="2" type="noConversion"/>
  </si>
  <si>
    <t>주행모터 대비 10%</t>
    <phoneticPr fontId="2" type="noConversion"/>
  </si>
  <si>
    <t>LV-50V75AH-□□□</t>
    <phoneticPr fontId="2" type="noConversion"/>
  </si>
  <si>
    <t>이하 : (참고) 타보스 LV형 배터리 사양서</t>
    <phoneticPr fontId="2" type="noConversion"/>
  </si>
  <si>
    <t>검토 내용 예시</t>
    <phoneticPr fontId="2" type="noConversion"/>
  </si>
  <si>
    <t>1) AGV시스템에 적용한  "모터 총 정격용량 합" 1410W(위에서 자동계산) --&gt; 위 배터리 모델 및 수량 적용시 "(D)배터리가 구동가능한 최대 모터용량" 3600W에 비해 적으므로 --&gt;합격.
2) 선정된 배터리는 수직이송 모터를 최대 2160W까지 구동할 수 있는데, 실제 AGV에 적용한 수직이송 모터는 400W이므로 --&gt; 합격 
3) 선정된 배터리의 총 용량은 3,370WH인데 , 필요한 용량은 3370WH 이다.   --&gt; 즉 선정된 배터리가 필요 용량보다 크므로 --&gt;합격.</t>
    <phoneticPr fontId="2" type="noConversion"/>
  </si>
  <si>
    <t xml:space="preserve">AGV(무인반송차, 전기차) 리튬전지 종류 및 용량 자동 계산서  /  (Ver 1.0)   </t>
    <phoneticPr fontId="2" type="noConversion"/>
  </si>
  <si>
    <t>W (총합)</t>
    <phoneticPr fontId="2" type="noConversion"/>
  </si>
  <si>
    <t>W 
(모터 최대출력)</t>
    <phoneticPr fontId="2" type="noConversion"/>
  </si>
  <si>
    <t>W
( 실부하 )</t>
    <phoneticPr fontId="2" type="noConversion"/>
  </si>
  <si>
    <t>계산식</t>
    <phoneticPr fontId="2" type="noConversion"/>
  </si>
  <si>
    <t>(A)</t>
    <phoneticPr fontId="2" type="noConversion"/>
  </si>
  <si>
    <t>(B)</t>
    <phoneticPr fontId="2" type="noConversion"/>
  </si>
  <si>
    <t>(C) = A * B</t>
    <phoneticPr fontId="2" type="noConversion"/>
  </si>
  <si>
    <t>Note :</t>
    <phoneticPr fontId="2" type="noConversion"/>
  </si>
  <si>
    <t>위 %는 부하율이며
단순 가정한 것</t>
    <phoneticPr fontId="2" type="noConversion"/>
  </si>
  <si>
    <t>W
( 평균 부하 )</t>
    <phoneticPr fontId="2" type="noConversion"/>
  </si>
  <si>
    <t>위 %는 장치(AMR,AGV 등)가 가동하는 시간 %</t>
    <phoneticPr fontId="2" type="noConversion"/>
  </si>
  <si>
    <t>AGV(무인반송차, 전기차) 리튬전지 용량 자동 계산서</t>
    <phoneticPr fontId="2" type="noConversion"/>
  </si>
  <si>
    <t>은 고객이 숫자를 입력하는 셀입니다.</t>
    <phoneticPr fontId="2" type="noConversion"/>
  </si>
  <si>
    <t>(D)</t>
    <phoneticPr fontId="2" type="noConversion"/>
  </si>
  <si>
    <t>(E) = C * D</t>
    <phoneticPr fontId="2" type="noConversion"/>
  </si>
  <si>
    <t>고등색 셀</t>
    <phoneticPr fontId="2" type="noConversion"/>
  </si>
  <si>
    <t>은 고객이 숫자를 변경할 수 있는 셀입니다.</t>
    <phoneticPr fontId="2" type="noConversion"/>
  </si>
  <si>
    <t>(F)</t>
    <phoneticPr fontId="2" type="noConversion"/>
  </si>
  <si>
    <t>모터 최대출력대비
모터에 평균적으로 걸리는 부하 %</t>
    <phoneticPr fontId="2" type="noConversion"/>
  </si>
  <si>
    <t>장비(AMR)가 움직이는 시간 비율 %</t>
    <phoneticPr fontId="2" type="noConversion"/>
  </si>
  <si>
    <t>(G) = E * F</t>
    <phoneticPr fontId="2" type="noConversion"/>
  </si>
  <si>
    <t>(H)</t>
    <phoneticPr fontId="2" type="noConversion"/>
  </si>
  <si>
    <t>(I)</t>
    <phoneticPr fontId="2" type="noConversion"/>
  </si>
  <si>
    <t>(J) = H * I</t>
    <phoneticPr fontId="2" type="noConversion"/>
  </si>
  <si>
    <t>Wh (필요 에너지량)</t>
    <phoneticPr fontId="2" type="noConversion"/>
  </si>
  <si>
    <t>앞에서 계산한 값</t>
    <phoneticPr fontId="2" type="noConversion"/>
  </si>
  <si>
    <t>W 
(평균소비전력)</t>
    <phoneticPr fontId="2" type="noConversion"/>
  </si>
  <si>
    <t>( 1번 충전후 사용시간 )
( 보통 6시간으로 함 )</t>
    <phoneticPr fontId="2" type="noConversion"/>
  </si>
  <si>
    <t>(K)</t>
    <phoneticPr fontId="2" type="noConversion"/>
  </si>
  <si>
    <t>(L) = J / K</t>
    <phoneticPr fontId="2" type="noConversion"/>
  </si>
  <si>
    <t>배터리 이용률 (%)</t>
    <phoneticPr fontId="2" type="noConversion"/>
  </si>
  <si>
    <t>주의 (1)  : 본 계산식은 UP/Down 구동장치가 없는 경우입니다.  있는 경우에는 타보스에 직접 문의하십시오.</t>
    <phoneticPr fontId="2" type="noConversion"/>
  </si>
  <si>
    <t>주의 (2)  : 본 계산식은 모터 용량이 최적으로 선정되었다는 조건입니다. 만일 모터 용량이 여유있게 선정되었다면 모터 부하율을 낮춰 계산하십시오.</t>
    <phoneticPr fontId="2" type="noConversion"/>
  </si>
  <si>
    <t>모터 부하율 (%)</t>
    <phoneticPr fontId="2" type="noConversion"/>
  </si>
  <si>
    <t>모터 가동률 (%)</t>
    <phoneticPr fontId="2" type="noConversion"/>
  </si>
  <si>
    <t>모터 수량
(개)</t>
    <phoneticPr fontId="2" type="noConversion"/>
  </si>
  <si>
    <t xml:space="preserve">자동 계산된 값 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</si>
  <si>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(입력하는 값)</t>
    </r>
    <r>
      <rPr>
        <b/>
        <sz val="11"/>
        <color theme="1"/>
        <rFont val="맑은 고딕"/>
        <family val="3"/>
        <charset val="129"/>
        <scheme val="minor"/>
      </rPr>
      <t xml:space="preserve">
제어전원 W</t>
    </r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</si>
  <si>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(입력하는 값)</t>
    </r>
    <r>
      <rPr>
        <b/>
        <sz val="11"/>
        <color theme="1"/>
        <rFont val="맑은 고딕"/>
        <family val="3"/>
        <charset val="129"/>
        <scheme val="minor"/>
      </rPr>
      <t xml:space="preserve">
기타 모터 용량 W</t>
    </r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</si>
  <si>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(입력하는 값)</t>
    </r>
    <r>
      <rPr>
        <b/>
        <sz val="11"/>
        <color theme="1"/>
        <rFont val="맑은 고딕"/>
        <family val="3"/>
        <charset val="129"/>
        <scheme val="minor"/>
      </rPr>
      <t xml:space="preserve">
수평주행 모터 W</t>
    </r>
    <phoneticPr fontId="2" type="noConversion"/>
  </si>
  <si>
    <t>(입력하는 값)</t>
    <phoneticPr fontId="2" type="noConversion"/>
  </si>
  <si>
    <t>자동계산된 값 : 배터리 용량 ( Wh )</t>
    <phoneticPr fontId="2" type="noConversion"/>
  </si>
  <si>
    <t>자동계산된 값 :  (H) 합계 (평균소비 전력)  --&gt; 가동시간을 1시간이라 할 때 시간평균 전력 --&gt;</t>
    <phoneticPr fontId="2" type="noConversion"/>
  </si>
  <si>
    <r>
      <t xml:space="preserve">입력하는 값 </t>
    </r>
    <r>
      <rPr>
        <sz val="11"/>
        <color theme="1"/>
        <rFont val="맑은 고딕"/>
        <family val="3"/>
        <charset val="129"/>
      </rPr>
      <t>↑</t>
    </r>
    <phoneticPr fontId="2" type="noConversion"/>
  </si>
  <si>
    <t>필요 Wh 
(배터리 에너지)</t>
    <phoneticPr fontId="2" type="noConversion"/>
  </si>
  <si>
    <t>파랑색 셀</t>
    <phoneticPr fontId="2" type="noConversion"/>
  </si>
  <si>
    <t>은 계산결과 값으로 핵심적인 항목입니다.</t>
    <phoneticPr fontId="2" type="noConversion"/>
  </si>
  <si>
    <t>2024.10.21  /  TABOS.CO.KR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</si>
</sst>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76" formatCode="_-* #,##0_-;\-* #,##0_-;_-* &quot;-&quot;?_-;_-@_-"/>
    <numFmt numFmtId="177" formatCode="_-* #,##0.00_-;\-* #,##0.00_-;_-* &quot;-&quot;_-;_-@_-"/>
    <numFmt numFmtId="178" formatCode="&quot;( Op ) = &quot;General"/>
    <numFmt numFmtId="179" formatCode="&quot;( Ba ) = &quot;General"/>
    <numFmt numFmtId="180" formatCode="&quot;( Sf ) = &quot;General"/>
    <numFmt numFmtId="181" formatCode="&quot;필요 용량 ( Wh ) = &quot;#,###"/>
    <numFmt numFmtId="182" formatCode="&quot;Wmotor x Lf = &quot;#,###&quot; (W)&quot;"/>
    <numFmt numFmtId="183" formatCode="&quot;( H ) = &quot;General&quot; (시간)&quot;"/>
    <numFmt numFmtId="184" formatCode="&quot;모터 총 정격용량 합 = &quot;#,###&quot; (W)&quot;"/>
    <numFmt numFmtId="185" formatCode="0&quot;W&quot;"/>
    <numFmt numFmtId="186" formatCode="0&quot;시간&quot;"/>
    <numFmt numFmtId="187" formatCode="0&quot;Wh&quot;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3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1"/>
      <name val="굴림"/>
      <family val="3"/>
      <charset val="129"/>
    </font>
    <font>
      <sz val="12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rgb="FFC0000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3"/>
      <color rgb="FF0000FF"/>
      <name val="굴림"/>
      <family val="3"/>
      <charset val="129"/>
    </font>
    <font>
      <b/>
      <sz val="25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b/>
      <sz val="13"/>
      <color rgb="FFC00000"/>
      <name val="굴림"/>
      <family val="3"/>
      <charset val="129"/>
    </font>
    <font>
      <sz val="14"/>
      <color theme="1"/>
      <name val="굴림"/>
      <family val="3"/>
      <charset val="129"/>
    </font>
    <font>
      <b/>
      <sz val="14"/>
      <color rgb="FF0000FF"/>
      <name val="굴림"/>
      <family val="3"/>
      <charset val="129"/>
    </font>
    <font>
      <b/>
      <sz val="14"/>
      <color rgb="FF0000FF"/>
      <name val="Wingdings 3"/>
      <family val="1"/>
      <charset val="2"/>
    </font>
    <font>
      <sz val="10"/>
      <color theme="1"/>
      <name val="굴림"/>
      <family val="3"/>
      <charset val="129"/>
    </font>
    <font>
      <sz val="13"/>
      <color rgb="FFFF0000"/>
      <name val="굴림"/>
      <family val="3"/>
      <charset val="129"/>
    </font>
    <font>
      <sz val="20"/>
      <color theme="1"/>
      <name val="굴림"/>
      <family val="3"/>
      <charset val="129"/>
    </font>
    <font>
      <b/>
      <sz val="13"/>
      <color rgb="FFFF0000"/>
      <name val="굴림"/>
      <family val="3"/>
      <charset val="129"/>
    </font>
    <font>
      <b/>
      <sz val="18"/>
      <color theme="1"/>
      <name val="굴림"/>
      <family val="3"/>
      <charset val="129"/>
    </font>
    <font>
      <b/>
      <sz val="16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1" fontId="5" fillId="4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179" fontId="18" fillId="4" borderId="1" xfId="0" applyNumberFormat="1" applyFont="1" applyFill="1" applyBorder="1" applyAlignment="1">
      <alignment horizontal="center" vertical="center"/>
    </xf>
    <xf numFmtId="181" fontId="18" fillId="3" borderId="1" xfId="0" applyNumberFormat="1" applyFont="1" applyFill="1" applyBorder="1" applyAlignment="1">
      <alignment horizontal="center" vertical="center"/>
    </xf>
    <xf numFmtId="41" fontId="13" fillId="3" borderId="1" xfId="1" applyFont="1" applyFill="1" applyBorder="1" applyAlignment="1">
      <alignment horizontal="center" vertical="center"/>
    </xf>
    <xf numFmtId="182" fontId="18" fillId="4" borderId="1" xfId="0" applyNumberFormat="1" applyFont="1" applyFill="1" applyBorder="1" applyAlignment="1">
      <alignment horizontal="center" vertical="center"/>
    </xf>
    <xf numFmtId="184" fontId="18" fillId="4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1" fontId="4" fillId="0" borderId="1" xfId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41" fontId="4" fillId="5" borderId="1" xfId="1" applyFont="1" applyFill="1" applyBorder="1" applyAlignment="1" applyProtection="1">
      <alignment horizontal="center" vertical="center"/>
      <protection locked="0"/>
    </xf>
    <xf numFmtId="177" fontId="4" fillId="6" borderId="1" xfId="1" applyNumberFormat="1" applyFont="1" applyFill="1" applyBorder="1" applyAlignment="1" applyProtection="1">
      <alignment horizontal="center" vertical="center"/>
      <protection locked="0"/>
    </xf>
    <xf numFmtId="183" fontId="18" fillId="5" borderId="1" xfId="0" applyNumberFormat="1" applyFont="1" applyFill="1" applyBorder="1" applyAlignment="1" applyProtection="1">
      <alignment horizontal="center" vertical="center"/>
      <protection locked="0"/>
    </xf>
    <xf numFmtId="178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Protection="1">
      <alignment vertical="center"/>
      <protection locked="0"/>
    </xf>
    <xf numFmtId="180" fontId="18" fillId="5" borderId="1" xfId="0" applyNumberFormat="1" applyFont="1" applyFill="1" applyBorder="1" applyAlignment="1" applyProtection="1">
      <alignment horizontal="center" vertical="center"/>
      <protection locked="0"/>
    </xf>
    <xf numFmtId="41" fontId="5" fillId="5" borderId="1" xfId="1" applyFont="1" applyFill="1" applyBorder="1" applyAlignment="1" applyProtection="1">
      <alignment horizontal="center" vertical="center"/>
      <protection locked="0"/>
    </xf>
    <xf numFmtId="41" fontId="16" fillId="5" borderId="1" xfId="1" applyFont="1" applyFill="1" applyBorder="1" applyAlignment="1" applyProtection="1">
      <alignment horizontal="center" vertical="center"/>
      <protection locked="0"/>
    </xf>
    <xf numFmtId="41" fontId="12" fillId="5" borderId="1" xfId="1" applyFont="1" applyFill="1" applyBorder="1" applyAlignment="1" applyProtection="1">
      <alignment horizontal="center" vertical="center"/>
      <protection locked="0"/>
    </xf>
    <xf numFmtId="0" fontId="22" fillId="6" borderId="8" xfId="0" applyFont="1" applyFill="1" applyBorder="1">
      <alignment vertical="center"/>
    </xf>
    <xf numFmtId="0" fontId="22" fillId="6" borderId="5" xfId="0" applyFont="1" applyFill="1" applyBorder="1">
      <alignment vertical="center"/>
    </xf>
    <xf numFmtId="0" fontId="22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77" fontId="4" fillId="0" borderId="1" xfId="1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85" fontId="0" fillId="5" borderId="1" xfId="0" applyNumberForma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9" fontId="0" fillId="9" borderId="1" xfId="2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10" borderId="1" xfId="0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185" fontId="0" fillId="0" borderId="4" xfId="0" applyNumberFormat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186" fontId="27" fillId="5" borderId="11" xfId="0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85" fontId="0" fillId="0" borderId="1" xfId="0" applyNumberFormat="1" applyBorder="1" applyAlignment="1">
      <alignment horizontal="center" vertical="center" wrapText="1"/>
    </xf>
    <xf numFmtId="185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85" fontId="0" fillId="5" borderId="2" xfId="0" applyNumberForma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187" fontId="33" fillId="0" borderId="1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87" fontId="27" fillId="3" borderId="11" xfId="0" applyNumberFormat="1" applyFont="1" applyFill="1" applyBorder="1" applyAlignment="1">
      <alignment horizontal="center" vertical="center" wrapText="1"/>
    </xf>
    <xf numFmtId="185" fontId="27" fillId="3" borderId="1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5" borderId="4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5" xfId="0" applyFont="1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21" fillId="8" borderId="4" xfId="0" applyFont="1" applyFill="1" applyBorder="1" applyAlignment="1" applyProtection="1">
      <alignment horizontal="left" vertical="center" wrapText="1"/>
      <protection locked="0"/>
    </xf>
    <xf numFmtId="0" fontId="21" fillId="8" borderId="8" xfId="0" applyFont="1" applyFill="1" applyBorder="1" applyAlignment="1" applyProtection="1">
      <alignment horizontal="left" vertical="center"/>
      <protection locked="0"/>
    </xf>
    <xf numFmtId="0" fontId="21" fillId="8" borderId="5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1" fontId="20" fillId="4" borderId="2" xfId="1" applyFont="1" applyFill="1" applyBorder="1" applyAlignment="1">
      <alignment horizontal="center" vertical="center" wrapText="1"/>
    </xf>
    <xf numFmtId="41" fontId="20" fillId="4" borderId="3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4" fillId="5" borderId="4" xfId="0" applyFont="1" applyFill="1" applyBorder="1" applyAlignment="1" applyProtection="1">
      <alignment horizontal="center" vertical="center" wrapText="1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1514475</xdr:colOff>
      <xdr:row>19</xdr:row>
      <xdr:rowOff>219075</xdr:rowOff>
    </xdr:from>
    <xdr:to>
      <xdr:col>9</xdr:col>
      <xdr:colOff>219075</xdr:colOff>
      <xdr:row>21</xdr:row>
      <xdr:rowOff>200025</xdr:rowOff>
    </xdr:to>
    <xdr:sp macro="" textlink="">
      <xdr:nvSpPr>
        <xdr:cNvPr id="2" name="타원 1">
          <a:extLst>
            <a:ext uri="{FF2B5EF4-FFF2-40B4-BE49-F238E27FC236}">
              <a16:creationId xmlns:a16="http://schemas.microsoft.com/office/drawing/2014/main" id="{DCBD2626-F22B-E60E-533E-ABEFB40D0F03}"/>
            </a:ext>
          </a:extLst>
        </xdr:cNvPr>
        <xdr:cNvSpPr/>
      </xdr:nvSpPr>
      <xdr:spPr>
        <a:xfrm>
          <a:off x="9944100" y="7562850"/>
          <a:ext cx="1981200" cy="723900"/>
        </a:xfrm>
        <a:prstGeom prst="ellipse">
          <a:avLst/>
        </a:prstGeom>
        <a:noFill/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38</xdr:row>
      <xdr:rowOff>47625</xdr:rowOff>
    </xdr:from>
    <xdr:to>
      <xdr:col>8</xdr:col>
      <xdr:colOff>1464886</xdr:colOff>
      <xdr:row>47</xdr:row>
      <xdr:rowOff>399100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F6015749-128B-FAFE-D83C-9F69AAD9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7583150"/>
          <a:ext cx="15714286" cy="76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605119</xdr:colOff>
      <xdr:row>2</xdr:row>
      <xdr:rowOff>44581</xdr:rowOff>
    </xdr:from>
    <xdr:to>
      <xdr:col>8</xdr:col>
      <xdr:colOff>2705101</xdr:colOff>
      <xdr:row>2</xdr:row>
      <xdr:rowOff>678402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5469" y="444631"/>
          <a:ext cx="2099982" cy="633821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50</xdr:row>
      <xdr:rowOff>169548</xdr:rowOff>
    </xdr:from>
    <xdr:to>
      <xdr:col>5</xdr:col>
      <xdr:colOff>2052613</xdr:colOff>
      <xdr:row>57</xdr:row>
      <xdr:rowOff>523875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6" y="27353898"/>
          <a:ext cx="9653562" cy="5221602"/>
        </a:xfrm>
        <a:prstGeom prst="rect">
          <a:avLst/>
        </a:prstGeom>
      </xdr:spPr>
    </xdr:pic>
    <xdr:clientData/>
  </xdr:twoCellAnchor>
  <xdr:twoCellAnchor>
    <xdr:from>
      <xdr:col>3</xdr:col>
      <xdr:colOff>933452</xdr:colOff>
      <xdr:row>42</xdr:row>
      <xdr:rowOff>57151</xdr:rowOff>
    </xdr:from>
    <xdr:to>
      <xdr:col>3</xdr:col>
      <xdr:colOff>1628776</xdr:colOff>
      <xdr:row>46</xdr:row>
      <xdr:rowOff>704850</xdr:rowOff>
    </xdr:to>
    <xdr:sp macro="" textlink="">
      <xdr:nvSpPr>
        <xdr:cNvPr id="6" name="모서리가 둥근 직사각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48202" y="20412076"/>
          <a:ext cx="695324" cy="3952874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790576</xdr:colOff>
      <xdr:row>42</xdr:row>
      <xdr:rowOff>38100</xdr:rowOff>
    </xdr:from>
    <xdr:to>
      <xdr:col>2</xdr:col>
      <xdr:colOff>609601</xdr:colOff>
      <xdr:row>46</xdr:row>
      <xdr:rowOff>714375</xdr:rowOff>
    </xdr:to>
    <xdr:sp macro="" textlink="">
      <xdr:nvSpPr>
        <xdr:cNvPr id="22" name="모서리가 둥근 직사각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42976" y="22898100"/>
          <a:ext cx="1219200" cy="398145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47625</xdr:colOff>
      <xdr:row>32</xdr:row>
      <xdr:rowOff>581025</xdr:rowOff>
    </xdr:from>
    <xdr:to>
      <xdr:col>2</xdr:col>
      <xdr:colOff>47625</xdr:colOff>
      <xdr:row>42</xdr:row>
      <xdr:rowOff>38100</xdr:rowOff>
    </xdr:to>
    <xdr:cxnSp macro="">
      <xdr:nvCxnSpPr>
        <xdr:cNvPr id="25" name="직선 화살표 연결선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1600200" y="15116175"/>
          <a:ext cx="0" cy="5276850"/>
        </a:xfrm>
        <a:prstGeom prst="straightConnector1">
          <a:avLst/>
        </a:prstGeom>
        <a:ln w="31750"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114301</xdr:colOff>
      <xdr:row>27</xdr:row>
      <xdr:rowOff>361950</xdr:rowOff>
    </xdr:from>
    <xdr:to>
      <xdr:col>8</xdr:col>
      <xdr:colOff>2219326</xdr:colOff>
      <xdr:row>32</xdr:row>
      <xdr:rowOff>438147</xdr:rowOff>
    </xdr:to>
    <xdr:cxnSp macro="">
      <xdr:nvCxnSpPr>
        <xdr:cNvPr id="24" name="구부러진 연결선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rot="10800000" flipV="1">
          <a:off x="14344651" y="12211050"/>
          <a:ext cx="2105025" cy="2105022"/>
        </a:xfrm>
        <a:prstGeom prst="curvedConnector3">
          <a:avLst/>
        </a:prstGeom>
        <a:ln w="19050"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1162050</xdr:colOff>
      <xdr:row>30</xdr:row>
      <xdr:rowOff>381000</xdr:rowOff>
    </xdr:from>
    <xdr:to>
      <xdr:col>8</xdr:col>
      <xdr:colOff>1733550</xdr:colOff>
      <xdr:row>32</xdr:row>
      <xdr:rowOff>133350</xdr:rowOff>
    </xdr:to>
    <xdr:cxnSp macro="">
      <xdr:nvCxnSpPr>
        <xdr:cNvPr id="29" name="직선 화살표 연결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5392400" y="13268325"/>
          <a:ext cx="571500" cy="742950"/>
        </a:xfrm>
        <a:prstGeom prst="straightConnector1">
          <a:avLst/>
        </a:prstGeom>
        <a:ln w="19050">
          <a:solidFill>
            <a:srgbClr val="C00000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1762125</xdr:colOff>
      <xdr:row>11</xdr:row>
      <xdr:rowOff>371475</xdr:rowOff>
    </xdr:from>
    <xdr:to>
      <xdr:col>8</xdr:col>
      <xdr:colOff>2181225</xdr:colOff>
      <xdr:row>32</xdr:row>
      <xdr:rowOff>219075</xdr:rowOff>
    </xdr:to>
    <xdr:cxnSp macro="">
      <xdr:nvCxnSpPr>
        <xdr:cNvPr id="12" name="직선 화살표 연결선 11">
          <a:extLst>
            <a:ext uri="{FF2B5EF4-FFF2-40B4-BE49-F238E27FC236}">
              <a16:creationId xmlns:a16="http://schemas.microsoft.com/office/drawing/2014/main" id="{CD94B8C1-A9C8-FC4A-DDC5-FA98A9C9D399}"/>
            </a:ext>
          </a:extLst>
        </xdr:cNvPr>
        <xdr:cNvCxnSpPr/>
      </xdr:nvCxnSpPr>
      <xdr:spPr>
        <a:xfrm flipH="1">
          <a:off x="11630025" y="5200650"/>
          <a:ext cx="4905375" cy="9553575"/>
        </a:xfrm>
        <a:prstGeom prst="straightConnector1">
          <a:avLst/>
        </a:prstGeom>
        <a:ln w="19050">
          <a:solidFill>
            <a:srgbClr val="C00000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1281114</xdr:colOff>
      <xdr:row>32</xdr:row>
      <xdr:rowOff>581025</xdr:rowOff>
    </xdr:from>
    <xdr:to>
      <xdr:col>3</xdr:col>
      <xdr:colOff>1981200</xdr:colOff>
      <xdr:row>42</xdr:row>
      <xdr:rowOff>57151</xdr:rowOff>
    </xdr:to>
    <xdr:cxnSp macro="">
      <xdr:nvCxnSpPr>
        <xdr:cNvPr id="35" name="직선 화살표 연결선 34">
          <a:extLst>
            <a:ext uri="{FF2B5EF4-FFF2-40B4-BE49-F238E27FC236}">
              <a16:creationId xmlns:a16="http://schemas.microsoft.com/office/drawing/2014/main" id="{2BC6AB9B-7D22-37C5-A3DE-A68C7B0003DA}"/>
            </a:ext>
          </a:extLst>
        </xdr:cNvPr>
        <xdr:cNvCxnSpPr>
          <a:stCxn id="6" idx="0"/>
        </xdr:cNvCxnSpPr>
      </xdr:nvCxnSpPr>
      <xdr:spPr>
        <a:xfrm flipV="1">
          <a:off x="4995864" y="15116175"/>
          <a:ext cx="700086" cy="5295901"/>
        </a:xfrm>
        <a:prstGeom prst="straightConnector1">
          <a:avLst/>
        </a:prstGeom>
        <a:ln w="31750"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533402</xdr:colOff>
      <xdr:row>42</xdr:row>
      <xdr:rowOff>57151</xdr:rowOff>
    </xdr:from>
    <xdr:to>
      <xdr:col>4</xdr:col>
      <xdr:colOff>1228726</xdr:colOff>
      <xdr:row>46</xdr:row>
      <xdr:rowOff>704850</xdr:rowOff>
    </xdr:to>
    <xdr:sp macro="" textlink="">
      <xdr:nvSpPr>
        <xdr:cNvPr id="42" name="모서리가 둥근 직사각형 5">
          <a:extLst>
            <a:ext uri="{FF2B5EF4-FFF2-40B4-BE49-F238E27FC236}">
              <a16:creationId xmlns:a16="http://schemas.microsoft.com/office/drawing/2014/main" id="{0F4845CF-15A0-D32C-AFCC-D18F71A3CF81}"/>
            </a:ext>
          </a:extLst>
        </xdr:cNvPr>
        <xdr:cNvSpPr/>
      </xdr:nvSpPr>
      <xdr:spPr>
        <a:xfrm>
          <a:off x="6572252" y="20412076"/>
          <a:ext cx="695324" cy="3952874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909639</xdr:colOff>
      <xdr:row>32</xdr:row>
      <xdr:rowOff>581025</xdr:rowOff>
    </xdr:from>
    <xdr:to>
      <xdr:col>4</xdr:col>
      <xdr:colOff>1438275</xdr:colOff>
      <xdr:row>42</xdr:row>
      <xdr:rowOff>57151</xdr:rowOff>
    </xdr:to>
    <xdr:cxnSp macro="">
      <xdr:nvCxnSpPr>
        <xdr:cNvPr id="43" name="직선 화살표 연결선 42">
          <a:extLst>
            <a:ext uri="{FF2B5EF4-FFF2-40B4-BE49-F238E27FC236}">
              <a16:creationId xmlns:a16="http://schemas.microsoft.com/office/drawing/2014/main" id="{2E52E1B1-86C0-F18F-CBFA-998BF68BDBA2}"/>
            </a:ext>
          </a:extLst>
        </xdr:cNvPr>
        <xdr:cNvCxnSpPr/>
      </xdr:nvCxnSpPr>
      <xdr:spPr>
        <a:xfrm flipV="1">
          <a:off x="6948489" y="15116175"/>
          <a:ext cx="528636" cy="5295901"/>
        </a:xfrm>
        <a:prstGeom prst="straightConnector1">
          <a:avLst/>
        </a:prstGeom>
        <a:ln w="31750"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2295525</xdr:colOff>
      <xdr:row>11</xdr:row>
      <xdr:rowOff>371475</xdr:rowOff>
    </xdr:from>
    <xdr:to>
      <xdr:col>6</xdr:col>
      <xdr:colOff>1885950</xdr:colOff>
      <xdr:row>42</xdr:row>
      <xdr:rowOff>104775</xdr:rowOff>
    </xdr:to>
    <xdr:cxnSp macro="">
      <xdr:nvCxnSpPr>
        <xdr:cNvPr id="53" name="직선 화살표 연결선 52">
          <a:extLst>
            <a:ext uri="{FF2B5EF4-FFF2-40B4-BE49-F238E27FC236}">
              <a16:creationId xmlns:a16="http://schemas.microsoft.com/office/drawing/2014/main" id="{D1E7F482-1850-C0E8-6F93-78006C7C388D}"/>
            </a:ext>
          </a:extLst>
        </xdr:cNvPr>
        <xdr:cNvCxnSpPr/>
      </xdr:nvCxnSpPr>
      <xdr:spPr>
        <a:xfrm flipH="1">
          <a:off x="6010275" y="5200650"/>
          <a:ext cx="5743575" cy="15611475"/>
        </a:xfrm>
        <a:prstGeom prst="straightConnector1">
          <a:avLst/>
        </a:prstGeom>
        <a:ln w="19050">
          <a:solidFill>
            <a:srgbClr val="C00000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1914527</xdr:colOff>
      <xdr:row>42</xdr:row>
      <xdr:rowOff>57151</xdr:rowOff>
    </xdr:from>
    <xdr:to>
      <xdr:col>4</xdr:col>
      <xdr:colOff>285751</xdr:colOff>
      <xdr:row>46</xdr:row>
      <xdr:rowOff>704850</xdr:rowOff>
    </xdr:to>
    <xdr:sp macro="" textlink="">
      <xdr:nvSpPr>
        <xdr:cNvPr id="56" name="모서리가 둥근 직사각형 5">
          <a:extLst>
            <a:ext uri="{FF2B5EF4-FFF2-40B4-BE49-F238E27FC236}">
              <a16:creationId xmlns:a16="http://schemas.microsoft.com/office/drawing/2014/main" id="{3DBE016C-5B8F-98EA-3DB9-87FEFAA5DCD0}"/>
            </a:ext>
          </a:extLst>
        </xdr:cNvPr>
        <xdr:cNvSpPr/>
      </xdr:nvSpPr>
      <xdr:spPr>
        <a:xfrm>
          <a:off x="5629277" y="20764501"/>
          <a:ext cx="695324" cy="3952874"/>
        </a:xfrm>
        <a:prstGeom prst="roundRect">
          <a:avLst/>
        </a:prstGeom>
        <a:noFill/>
        <a:ln w="254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DD27-7DD4-4B0B-B8FA-F32BF60F2A95}">
  <dimension ref="B1:I24"/>
  <sheetViews>
    <sheetView tabSelected="1" view="pageBreakPreview" zoomScaleNormal="100" zoomScaleSheetLayoutView="100" workbookViewId="0">
      <selection activeCell="L7" sqref="L7"/>
    </sheetView>
  </sheetViews>
  <sheetFormatPr defaultRowHeight="16.5"/>
  <cols>
    <col min="1" max="1" width="2.5" style="60" customWidth="1"/>
    <col min="2" max="2" width="17.125" style="60" customWidth="1"/>
    <col min="3" max="3" width="15.375" style="60" customWidth="1"/>
    <col min="4" max="4" width="11.125" style="60" customWidth="1"/>
    <col min="5" max="9" width="21.5" style="60" customWidth="1"/>
    <col min="10" max="16384" width="9" style="60"/>
  </cols>
  <sheetData>
    <row r="1" spans="2:9" ht="27.75" customHeight="1">
      <c r="B1" s="68" t="s">
        <v>138</v>
      </c>
    </row>
    <row r="2" spans="2:9" ht="24.75" customHeight="1">
      <c r="B2" s="65" t="s">
        <v>65</v>
      </c>
      <c r="C2" s="139" t="s">
        <v>103</v>
      </c>
      <c r="D2" s="140"/>
      <c r="E2" s="141"/>
      <c r="G2" s="67" t="s">
        <v>106</v>
      </c>
      <c r="H2" s="142" t="s">
        <v>107</v>
      </c>
      <c r="I2" s="142"/>
    </row>
    <row r="3" spans="2:9" ht="24.75" customHeight="1">
      <c r="B3" s="88" t="s">
        <v>136</v>
      </c>
      <c r="C3" s="139" t="s">
        <v>137</v>
      </c>
      <c r="D3" s="140"/>
      <c r="E3" s="141"/>
      <c r="F3" s="59"/>
      <c r="G3" s="59"/>
      <c r="H3" s="59"/>
      <c r="I3" s="59"/>
    </row>
    <row r="4" spans="2:9" ht="34.5" customHeight="1">
      <c r="B4" s="91" t="s">
        <v>102</v>
      </c>
      <c r="C4" s="91"/>
      <c r="D4" s="91"/>
      <c r="E4" s="91"/>
      <c r="F4" s="91"/>
      <c r="G4" s="91"/>
      <c r="H4" s="91"/>
      <c r="I4" s="91"/>
    </row>
    <row r="5" spans="2:9" ht="36" customHeight="1">
      <c r="B5" s="76" t="s">
        <v>1</v>
      </c>
      <c r="C5" s="76" t="s">
        <v>92</v>
      </c>
      <c r="D5" s="76" t="s">
        <v>126</v>
      </c>
      <c r="E5" s="76" t="s">
        <v>91</v>
      </c>
      <c r="F5" s="76" t="s">
        <v>124</v>
      </c>
      <c r="G5" s="76" t="s">
        <v>93</v>
      </c>
      <c r="H5" s="76" t="s">
        <v>125</v>
      </c>
      <c r="I5" s="85" t="s">
        <v>100</v>
      </c>
    </row>
    <row r="6" spans="2:9" ht="24.75" customHeight="1">
      <c r="B6" s="76" t="s">
        <v>94</v>
      </c>
      <c r="C6" s="76" t="s">
        <v>95</v>
      </c>
      <c r="D6" s="76" t="s">
        <v>96</v>
      </c>
      <c r="E6" s="76" t="s">
        <v>97</v>
      </c>
      <c r="F6" s="76" t="s">
        <v>104</v>
      </c>
      <c r="G6" s="76" t="s">
        <v>105</v>
      </c>
      <c r="H6" s="76" t="s">
        <v>108</v>
      </c>
      <c r="I6" s="76" t="s">
        <v>111</v>
      </c>
    </row>
    <row r="7" spans="2:9" ht="51.75" customHeight="1">
      <c r="B7" s="76" t="s">
        <v>98</v>
      </c>
      <c r="C7" s="63"/>
      <c r="D7" s="63"/>
      <c r="E7" s="63"/>
      <c r="F7" s="63" t="s">
        <v>109</v>
      </c>
      <c r="G7" s="63" t="s">
        <v>99</v>
      </c>
      <c r="H7" s="63" t="s">
        <v>110</v>
      </c>
      <c r="I7" s="63" t="s">
        <v>101</v>
      </c>
    </row>
    <row r="8" spans="2:9" ht="24.75" customHeight="1">
      <c r="B8" s="89" t="s">
        <v>130</v>
      </c>
      <c r="C8" s="64">
        <v>300</v>
      </c>
      <c r="D8" s="62">
        <v>2</v>
      </c>
      <c r="E8" s="77">
        <f>C8*D8</f>
        <v>600</v>
      </c>
      <c r="F8" s="66">
        <v>0.45</v>
      </c>
      <c r="G8" s="77">
        <f>E8*F8</f>
        <v>270</v>
      </c>
      <c r="H8" s="66">
        <v>0.7</v>
      </c>
      <c r="I8" s="77">
        <f>G8*H8</f>
        <v>189</v>
      </c>
    </row>
    <row r="9" spans="2:9" ht="24.75" customHeight="1">
      <c r="B9" s="89"/>
      <c r="C9" s="64"/>
      <c r="D9" s="62"/>
      <c r="E9" s="77">
        <f>C9*D9</f>
        <v>0</v>
      </c>
      <c r="F9" s="66"/>
      <c r="G9" s="77">
        <f>E9*F9</f>
        <v>0</v>
      </c>
      <c r="H9" s="66"/>
      <c r="I9" s="77">
        <f>G9*H9</f>
        <v>0</v>
      </c>
    </row>
    <row r="10" spans="2:9" ht="36.75" customHeight="1">
      <c r="B10" s="76" t="s">
        <v>129</v>
      </c>
      <c r="C10" s="64"/>
      <c r="D10" s="62"/>
      <c r="E10" s="77"/>
      <c r="F10" s="66"/>
      <c r="G10" s="77"/>
      <c r="H10" s="66"/>
      <c r="I10" s="77">
        <f>G10*H10</f>
        <v>0</v>
      </c>
    </row>
    <row r="11" spans="2:9" ht="36.75" customHeight="1" thickBot="1">
      <c r="B11" s="76" t="s">
        <v>128</v>
      </c>
      <c r="C11" s="78"/>
      <c r="D11" s="79"/>
      <c r="E11" s="79"/>
      <c r="F11" s="79"/>
      <c r="G11" s="79"/>
      <c r="H11" s="79"/>
      <c r="I11" s="80">
        <v>120</v>
      </c>
    </row>
    <row r="12" spans="2:9" ht="30" customHeight="1" thickBot="1">
      <c r="B12" s="90" t="s">
        <v>133</v>
      </c>
      <c r="C12" s="90"/>
      <c r="D12" s="90"/>
      <c r="E12" s="90"/>
      <c r="F12" s="90"/>
      <c r="G12" s="90"/>
      <c r="H12" s="84"/>
      <c r="I12" s="87">
        <f>SUM(I8:I11)</f>
        <v>309</v>
      </c>
    </row>
    <row r="13" spans="2:9" ht="18" customHeight="1"/>
    <row r="14" spans="2:9" ht="24.75" customHeight="1">
      <c r="B14" s="68" t="s">
        <v>122</v>
      </c>
    </row>
    <row r="15" spans="2:9" ht="24.75" customHeight="1">
      <c r="B15" s="68" t="s">
        <v>123</v>
      </c>
    </row>
    <row r="16" spans="2:9" ht="18" customHeight="1"/>
    <row r="17" spans="2:9" ht="37.5" customHeight="1">
      <c r="B17" s="70" t="s">
        <v>1</v>
      </c>
      <c r="C17" s="70"/>
      <c r="D17" s="70"/>
      <c r="E17" s="70" t="s">
        <v>117</v>
      </c>
      <c r="F17" s="70" t="s">
        <v>26</v>
      </c>
      <c r="G17" s="70" t="s">
        <v>115</v>
      </c>
      <c r="H17" s="70" t="s">
        <v>121</v>
      </c>
      <c r="I17" s="85" t="s">
        <v>135</v>
      </c>
    </row>
    <row r="18" spans="2:9" ht="24.75" customHeight="1">
      <c r="B18" s="69" t="s">
        <v>94</v>
      </c>
      <c r="C18" s="69"/>
      <c r="D18" s="69"/>
      <c r="E18" s="69" t="s">
        <v>112</v>
      </c>
      <c r="F18" s="69" t="s">
        <v>113</v>
      </c>
      <c r="G18" s="69" t="s">
        <v>114</v>
      </c>
      <c r="H18" s="69" t="s">
        <v>119</v>
      </c>
      <c r="I18" s="69" t="s">
        <v>120</v>
      </c>
    </row>
    <row r="19" spans="2:9" ht="28.5" customHeight="1">
      <c r="B19" s="81" t="s">
        <v>131</v>
      </c>
      <c r="C19" s="69"/>
      <c r="D19" s="69"/>
      <c r="E19" s="69"/>
      <c r="F19" s="75"/>
      <c r="G19" s="75"/>
      <c r="H19" s="66">
        <v>0.7</v>
      </c>
      <c r="I19" s="69"/>
    </row>
    <row r="20" spans="2:9" ht="33.75" customHeight="1" thickBot="1">
      <c r="B20" s="69" t="s">
        <v>98</v>
      </c>
      <c r="C20" s="69"/>
      <c r="D20" s="69"/>
      <c r="E20" s="71" t="s">
        <v>116</v>
      </c>
      <c r="F20" s="73" t="s">
        <v>118</v>
      </c>
      <c r="G20" s="75" t="s">
        <v>127</v>
      </c>
      <c r="H20" s="69" t="s">
        <v>134</v>
      </c>
      <c r="I20" s="69"/>
    </row>
    <row r="21" spans="2:9" ht="24.75" customHeight="1" thickBot="1">
      <c r="B21" s="92" t="s">
        <v>132</v>
      </c>
      <c r="C21" s="92"/>
      <c r="D21" s="61"/>
      <c r="E21" s="72">
        <f>I12</f>
        <v>309</v>
      </c>
      <c r="F21" s="74">
        <v>6</v>
      </c>
      <c r="G21" s="83">
        <f>ROUND(E21*F21, -1)</f>
        <v>1850</v>
      </c>
      <c r="H21" s="82">
        <f>H19</f>
        <v>0.7</v>
      </c>
      <c r="I21" s="86">
        <f>G21/H21</f>
        <v>2642.8571428571431</v>
      </c>
    </row>
    <row r="22" spans="2:9" ht="30" customHeight="1"/>
    <row r="23" spans="2:9" ht="30" customHeight="1"/>
    <row r="24" spans="2:9" ht="30" customHeight="1"/>
  </sheetData>
  <mergeCells count="7">
    <mergeCell ref="B8:B9"/>
    <mergeCell ref="B12:G12"/>
    <mergeCell ref="B4:I4"/>
    <mergeCell ref="B21:C21"/>
    <mergeCell ref="C2:E2"/>
    <mergeCell ref="C3:E3"/>
    <mergeCell ref="H2:I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3"/>
  <sheetViews>
    <sheetView view="pageBreakPreview" zoomScale="85" zoomScaleNormal="85" zoomScaleSheetLayoutView="85" workbookViewId="0">
      <selection activeCell="E19" sqref="E19"/>
    </sheetView>
  </sheetViews>
  <sheetFormatPr defaultRowHeight="18.75"/>
  <cols>
    <col min="1" max="1" width="2" style="1" customWidth="1"/>
    <col min="2" max="2" width="18.375" style="1" customWidth="1"/>
    <col min="3" max="3" width="28.375" style="1" customWidth="1"/>
    <col min="4" max="4" width="30.5" style="1" customWidth="1"/>
    <col min="5" max="5" width="22.625" style="1" customWidth="1"/>
    <col min="6" max="7" width="27.625" style="1" customWidth="1"/>
    <col min="8" max="8" width="31.25" style="1" customWidth="1"/>
    <col min="9" max="9" width="43.875" style="26" customWidth="1"/>
    <col min="10" max="16384" width="9" style="1"/>
  </cols>
  <sheetData>
    <row r="1" spans="2:9" s="20" customFormat="1" ht="31.5" customHeight="1">
      <c r="B1" s="19" t="s">
        <v>84</v>
      </c>
      <c r="I1" s="26"/>
    </row>
    <row r="2" spans="2:9" s="20" customFormat="1" ht="31.5" customHeight="1">
      <c r="B2" s="57" t="s">
        <v>82</v>
      </c>
      <c r="I2" s="26"/>
    </row>
    <row r="3" spans="2:9" ht="60" customHeight="1">
      <c r="B3" s="93" t="s">
        <v>90</v>
      </c>
      <c r="C3" s="93"/>
      <c r="D3" s="93"/>
      <c r="E3" s="93"/>
      <c r="F3" s="93"/>
      <c r="G3" s="93"/>
      <c r="H3" s="93"/>
      <c r="I3" s="93"/>
    </row>
    <row r="4" spans="2:9" ht="29.25" customHeight="1">
      <c r="B4" s="109" t="s">
        <v>55</v>
      </c>
      <c r="C4" s="110"/>
      <c r="D4" s="110"/>
      <c r="E4" s="110"/>
      <c r="F4" s="110"/>
      <c r="G4" s="110"/>
      <c r="H4" s="110"/>
      <c r="I4" s="111"/>
    </row>
    <row r="5" spans="2:9" ht="29.25" customHeight="1">
      <c r="B5" s="49" t="s">
        <v>65</v>
      </c>
      <c r="C5" s="119" t="s">
        <v>67</v>
      </c>
      <c r="D5" s="120"/>
      <c r="E5" s="120"/>
      <c r="F5" s="120"/>
      <c r="G5" s="120"/>
      <c r="H5" s="120"/>
      <c r="I5" s="121"/>
    </row>
    <row r="6" spans="2:9" ht="29.25" customHeight="1">
      <c r="B6" s="50" t="s">
        <v>66</v>
      </c>
      <c r="C6" s="47" t="s">
        <v>68</v>
      </c>
      <c r="D6" s="47"/>
      <c r="E6" s="47"/>
      <c r="F6" s="47"/>
      <c r="G6" s="47"/>
      <c r="H6" s="47"/>
      <c r="I6" s="48"/>
    </row>
    <row r="7" spans="2:9" ht="36.75" customHeight="1">
      <c r="B7" s="94" t="s">
        <v>56</v>
      </c>
      <c r="C7" s="94"/>
      <c r="D7" s="94"/>
      <c r="E7" s="94"/>
      <c r="F7" s="94"/>
      <c r="G7" s="94"/>
      <c r="H7" s="94"/>
      <c r="I7" s="94"/>
    </row>
    <row r="8" spans="2:9" ht="40.5">
      <c r="B8" s="2" t="s">
        <v>1</v>
      </c>
      <c r="C8" s="2" t="s">
        <v>17</v>
      </c>
      <c r="D8" s="2" t="s">
        <v>16</v>
      </c>
      <c r="E8" s="3" t="s">
        <v>52</v>
      </c>
      <c r="F8" s="3" t="s">
        <v>9</v>
      </c>
      <c r="G8" s="3" t="s">
        <v>63</v>
      </c>
      <c r="H8" s="3" t="s">
        <v>19</v>
      </c>
      <c r="I8" s="27" t="s">
        <v>20</v>
      </c>
    </row>
    <row r="9" spans="2:9" ht="30.75" customHeight="1">
      <c r="B9" s="99" t="s">
        <v>3</v>
      </c>
      <c r="C9" s="4" t="s">
        <v>5</v>
      </c>
      <c r="D9" s="4" t="s">
        <v>18</v>
      </c>
      <c r="E9" s="4" t="s">
        <v>7</v>
      </c>
      <c r="F9" s="4" t="s">
        <v>6</v>
      </c>
      <c r="G9" s="4" t="s">
        <v>4</v>
      </c>
      <c r="H9" s="4" t="s">
        <v>48</v>
      </c>
      <c r="I9" s="28"/>
    </row>
    <row r="10" spans="2:9" ht="34.5" customHeight="1">
      <c r="B10" s="99"/>
      <c r="C10" s="16" t="s">
        <v>43</v>
      </c>
      <c r="D10" s="16" t="s">
        <v>15</v>
      </c>
      <c r="E10" s="17">
        <v>1</v>
      </c>
      <c r="F10" s="18" t="s">
        <v>8</v>
      </c>
      <c r="G10" s="18" t="s">
        <v>85</v>
      </c>
      <c r="H10" s="18" t="s">
        <v>13</v>
      </c>
      <c r="I10" s="28"/>
    </row>
    <row r="11" spans="2:9" s="6" customFormat="1" ht="27" customHeight="1">
      <c r="B11" s="5" t="s">
        <v>2</v>
      </c>
      <c r="C11" s="5"/>
      <c r="D11" s="5"/>
      <c r="E11" s="5" t="s">
        <v>10</v>
      </c>
      <c r="F11" s="5" t="s">
        <v>11</v>
      </c>
      <c r="G11" s="5" t="s">
        <v>12</v>
      </c>
      <c r="H11" s="5" t="s">
        <v>71</v>
      </c>
      <c r="I11" s="27" t="s">
        <v>49</v>
      </c>
    </row>
    <row r="12" spans="2:9" ht="37.5" customHeight="1">
      <c r="B12" s="98" t="s">
        <v>35</v>
      </c>
      <c r="C12" s="11" t="s">
        <v>24</v>
      </c>
      <c r="D12" s="11" t="s">
        <v>23</v>
      </c>
      <c r="E12" s="38">
        <v>800</v>
      </c>
      <c r="F12" s="38">
        <v>150</v>
      </c>
      <c r="G12" s="38">
        <v>400</v>
      </c>
      <c r="H12" s="38">
        <v>60</v>
      </c>
      <c r="I12" s="34">
        <f>SUM(E12:H12)</f>
        <v>1410</v>
      </c>
    </row>
    <row r="13" spans="2:9" ht="24" customHeight="1">
      <c r="B13" s="98"/>
      <c r="C13" s="112" t="s">
        <v>21</v>
      </c>
      <c r="D13" s="11" t="s">
        <v>62</v>
      </c>
      <c r="E13" s="12">
        <v>1</v>
      </c>
      <c r="F13" s="12" t="s">
        <v>70</v>
      </c>
      <c r="G13" s="12" t="s">
        <v>69</v>
      </c>
      <c r="H13" s="36"/>
      <c r="I13" s="132" t="s">
        <v>53</v>
      </c>
    </row>
    <row r="14" spans="2:9" ht="37.5" customHeight="1">
      <c r="B14" s="98"/>
      <c r="C14" s="113"/>
      <c r="D14" s="11" t="s">
        <v>15</v>
      </c>
      <c r="E14" s="39">
        <v>1</v>
      </c>
      <c r="F14" s="39">
        <v>0.25</v>
      </c>
      <c r="G14" s="39">
        <v>0.1</v>
      </c>
      <c r="H14" s="39">
        <v>1</v>
      </c>
      <c r="I14" s="133"/>
    </row>
    <row r="15" spans="2:9" ht="24" customHeight="1">
      <c r="B15" s="98"/>
      <c r="C15" s="112" t="s">
        <v>75</v>
      </c>
      <c r="D15" s="11" t="s">
        <v>62</v>
      </c>
      <c r="E15" s="12" t="s">
        <v>76</v>
      </c>
      <c r="F15" s="12" t="s">
        <v>77</v>
      </c>
      <c r="G15" s="12">
        <v>0.8</v>
      </c>
      <c r="H15" s="56">
        <v>1</v>
      </c>
      <c r="I15" s="132" t="s">
        <v>54</v>
      </c>
    </row>
    <row r="16" spans="2:9" ht="37.5" customHeight="1">
      <c r="B16" s="98"/>
      <c r="C16" s="113"/>
      <c r="D16" s="10" t="s">
        <v>14</v>
      </c>
      <c r="E16" s="39">
        <v>0.5</v>
      </c>
      <c r="F16" s="39">
        <v>0.4</v>
      </c>
      <c r="G16" s="39">
        <v>0.8</v>
      </c>
      <c r="H16" s="39">
        <v>1</v>
      </c>
      <c r="I16" s="133"/>
    </row>
    <row r="17" spans="2:9" ht="48.75" customHeight="1">
      <c r="B17" s="7" t="s">
        <v>22</v>
      </c>
      <c r="C17" s="3" t="s">
        <v>38</v>
      </c>
      <c r="D17" s="11"/>
      <c r="E17" s="8">
        <f>E12*E14*E16</f>
        <v>400</v>
      </c>
      <c r="F17" s="8">
        <f t="shared" ref="F17:H17" si="0">F12*F14*F16</f>
        <v>15</v>
      </c>
      <c r="G17" s="8">
        <f t="shared" si="0"/>
        <v>32</v>
      </c>
      <c r="H17" s="8">
        <f t="shared" si="0"/>
        <v>60</v>
      </c>
      <c r="I17" s="33">
        <f>SUM(E17:H17)</f>
        <v>507</v>
      </c>
    </row>
    <row r="18" spans="2:9" ht="38.25" customHeight="1">
      <c r="B18" s="116" t="s">
        <v>64</v>
      </c>
      <c r="C18" s="117"/>
      <c r="D18" s="117"/>
      <c r="E18" s="117"/>
      <c r="F18" s="117"/>
      <c r="G18" s="117"/>
      <c r="H18" s="117"/>
      <c r="I18" s="118"/>
    </row>
    <row r="19" spans="2:9" s="24" customFormat="1" ht="33.75" customHeight="1">
      <c r="B19" s="19" t="s">
        <v>33</v>
      </c>
      <c r="I19" s="29"/>
    </row>
    <row r="20" spans="2:9" s="9" customFormat="1" ht="45.75" customHeight="1">
      <c r="B20" s="13" t="s">
        <v>35</v>
      </c>
      <c r="C20" s="2" t="s">
        <v>26</v>
      </c>
      <c r="D20" s="11" t="s">
        <v>25</v>
      </c>
      <c r="E20" s="134" t="s">
        <v>83</v>
      </c>
      <c r="F20" s="135"/>
      <c r="G20" s="135"/>
      <c r="H20" s="136"/>
      <c r="I20" s="40">
        <v>6</v>
      </c>
    </row>
    <row r="21" spans="2:9" s="9" customFormat="1" ht="45.75" customHeight="1">
      <c r="B21" s="13" t="s">
        <v>35</v>
      </c>
      <c r="C21" s="2" t="s">
        <v>27</v>
      </c>
      <c r="D21" s="11" t="s">
        <v>30</v>
      </c>
      <c r="E21" s="100" t="s">
        <v>39</v>
      </c>
      <c r="F21" s="101"/>
      <c r="G21" s="101"/>
      <c r="H21" s="102"/>
      <c r="I21" s="41">
        <v>0.6</v>
      </c>
    </row>
    <row r="22" spans="2:9" s="24" customFormat="1" ht="26.25" customHeight="1">
      <c r="B22" s="19" t="s">
        <v>32</v>
      </c>
      <c r="I22" s="29"/>
    </row>
    <row r="23" spans="2:9" ht="45.75" customHeight="1">
      <c r="B23" s="103" t="s">
        <v>35</v>
      </c>
      <c r="C23" s="114" t="s">
        <v>28</v>
      </c>
      <c r="D23" s="112" t="s">
        <v>31</v>
      </c>
      <c r="E23" s="105" t="s">
        <v>40</v>
      </c>
      <c r="F23" s="106"/>
      <c r="G23" s="10" t="s">
        <v>34</v>
      </c>
      <c r="H23" s="11" t="s">
        <v>37</v>
      </c>
      <c r="I23" s="27" t="s">
        <v>50</v>
      </c>
    </row>
    <row r="24" spans="2:9" ht="45.75" customHeight="1">
      <c r="B24" s="104"/>
      <c r="C24" s="115"/>
      <c r="D24" s="113"/>
      <c r="E24" s="107"/>
      <c r="F24" s="108"/>
      <c r="G24" s="14">
        <v>0.15</v>
      </c>
      <c r="H24" s="42">
        <v>0.8</v>
      </c>
      <c r="I24" s="30">
        <f>H24-G24</f>
        <v>0.65</v>
      </c>
    </row>
    <row r="25" spans="2:9" s="24" customFormat="1" ht="25.5" customHeight="1">
      <c r="B25" s="19" t="s">
        <v>32</v>
      </c>
      <c r="I25" s="29"/>
    </row>
    <row r="26" spans="2:9" ht="49.5" customHeight="1">
      <c r="B26" s="13" t="s">
        <v>36</v>
      </c>
      <c r="C26" s="2" t="s">
        <v>0</v>
      </c>
      <c r="D26" s="10" t="s">
        <v>29</v>
      </c>
      <c r="E26" s="100" t="s">
        <v>41</v>
      </c>
      <c r="F26" s="101"/>
      <c r="G26" s="101"/>
      <c r="H26" s="102"/>
      <c r="I26" s="43">
        <v>1.2</v>
      </c>
    </row>
    <row r="28" spans="2:9" s="15" customFormat="1" ht="36.75" customHeight="1">
      <c r="B28" s="95" t="s">
        <v>44</v>
      </c>
      <c r="C28" s="97"/>
      <c r="D28" s="95" t="s">
        <v>45</v>
      </c>
      <c r="E28" s="96"/>
      <c r="F28" s="96"/>
      <c r="G28" s="97"/>
      <c r="H28" s="37" t="s">
        <v>42</v>
      </c>
      <c r="I28" s="31">
        <f>I17*I20*I21/I24*I26</f>
        <v>3369.6</v>
      </c>
    </row>
    <row r="29" spans="2:9" ht="19.5" customHeight="1"/>
    <row r="30" spans="2:9" s="24" customFormat="1" ht="25.5" customHeight="1">
      <c r="B30" s="19" t="s">
        <v>46</v>
      </c>
      <c r="I30" s="29"/>
    </row>
    <row r="31" spans="2:9" s="20" customFormat="1" ht="59.25" customHeight="1">
      <c r="B31" s="128" t="s">
        <v>61</v>
      </c>
      <c r="C31" s="129"/>
      <c r="D31" s="21" t="s">
        <v>78</v>
      </c>
      <c r="E31" s="21" t="s">
        <v>79</v>
      </c>
      <c r="F31" s="22" t="s">
        <v>47</v>
      </c>
      <c r="G31" s="21" t="s">
        <v>80</v>
      </c>
      <c r="H31" s="25" t="s">
        <v>81</v>
      </c>
      <c r="I31" s="126" t="s">
        <v>74</v>
      </c>
    </row>
    <row r="32" spans="2:9" s="20" customFormat="1" ht="39" customHeight="1">
      <c r="B32" s="130"/>
      <c r="C32" s="131"/>
      <c r="D32" s="35" t="s">
        <v>57</v>
      </c>
      <c r="E32" s="35" t="s">
        <v>57</v>
      </c>
      <c r="F32" s="22" t="s">
        <v>58</v>
      </c>
      <c r="G32" s="35" t="s">
        <v>59</v>
      </c>
      <c r="H32" s="35" t="s">
        <v>60</v>
      </c>
      <c r="I32" s="127"/>
    </row>
    <row r="33" spans="2:9" s="20" customFormat="1" ht="61.5" customHeight="1">
      <c r="B33" s="137" t="s">
        <v>86</v>
      </c>
      <c r="C33" s="138"/>
      <c r="D33" s="44">
        <v>3600</v>
      </c>
      <c r="E33" s="44">
        <v>3820</v>
      </c>
      <c r="F33" s="45">
        <v>1</v>
      </c>
      <c r="G33" s="23">
        <f>D33*F33</f>
        <v>3600</v>
      </c>
      <c r="H33" s="32">
        <f>E33*F33</f>
        <v>3820</v>
      </c>
      <c r="I33" s="46" t="s">
        <v>73</v>
      </c>
    </row>
    <row r="34" spans="2:9" s="20" customFormat="1" ht="82.5" customHeight="1">
      <c r="B34" s="122" t="s">
        <v>88</v>
      </c>
      <c r="C34" s="122"/>
      <c r="D34" s="123" t="s">
        <v>89</v>
      </c>
      <c r="E34" s="124"/>
      <c r="F34" s="124"/>
      <c r="G34" s="124"/>
      <c r="H34" s="124"/>
      <c r="I34" s="125"/>
    </row>
    <row r="35" spans="2:9" s="20" customFormat="1" ht="27" customHeight="1">
      <c r="I35" s="26"/>
    </row>
    <row r="36" spans="2:9" s="24" customFormat="1" ht="25.5" customHeight="1">
      <c r="B36" s="19"/>
      <c r="I36" s="29"/>
    </row>
    <row r="37" spans="2:9" s="20" customFormat="1" ht="40.5" customHeight="1">
      <c r="B37" s="19"/>
      <c r="I37" s="26"/>
    </row>
    <row r="38" spans="2:9" s="24" customFormat="1" ht="27" customHeight="1">
      <c r="B38" s="58" t="s">
        <v>87</v>
      </c>
      <c r="C38" s="52"/>
      <c r="D38" s="52"/>
      <c r="E38" s="52"/>
      <c r="F38" s="52"/>
      <c r="G38" s="52"/>
      <c r="H38" s="52"/>
      <c r="I38" s="53"/>
    </row>
    <row r="39" spans="2:9" ht="54.75" customHeight="1">
      <c r="B39" s="54"/>
      <c r="C39" s="54"/>
      <c r="D39" s="54"/>
      <c r="E39" s="54"/>
      <c r="F39" s="54"/>
      <c r="G39" s="54"/>
      <c r="H39" s="54"/>
      <c r="I39" s="55"/>
    </row>
    <row r="40" spans="2:9" ht="54.75" customHeight="1">
      <c r="B40" s="54"/>
      <c r="C40" s="54"/>
      <c r="D40" s="54"/>
      <c r="E40" s="54"/>
      <c r="F40" s="54"/>
      <c r="G40" s="54"/>
      <c r="H40" s="54"/>
      <c r="I40" s="55"/>
    </row>
    <row r="41" spans="2:9" ht="54.75" customHeight="1">
      <c r="B41" s="54"/>
      <c r="C41" s="54"/>
      <c r="D41" s="54"/>
      <c r="E41" s="54"/>
      <c r="F41" s="54"/>
      <c r="G41" s="54"/>
      <c r="H41" s="54"/>
      <c r="I41" s="55"/>
    </row>
    <row r="42" spans="2:9" ht="57.75" customHeight="1">
      <c r="B42" s="54"/>
      <c r="C42" s="54"/>
      <c r="D42" s="54"/>
      <c r="E42" s="54"/>
      <c r="F42" s="54"/>
      <c r="G42" s="54"/>
      <c r="H42" s="54"/>
      <c r="I42" s="55"/>
    </row>
    <row r="43" spans="2:9" ht="57.75" customHeight="1">
      <c r="B43" s="54"/>
      <c r="C43" s="54"/>
      <c r="D43" s="54"/>
      <c r="E43" s="54"/>
      <c r="F43" s="54"/>
      <c r="G43" s="54"/>
      <c r="H43" s="54"/>
      <c r="I43" s="55"/>
    </row>
    <row r="44" spans="2:9" s="24" customFormat="1" ht="25.5" customHeight="1">
      <c r="B44" s="51"/>
      <c r="C44" s="52"/>
      <c r="D44" s="52"/>
      <c r="E44" s="52"/>
      <c r="F44" s="52"/>
      <c r="G44" s="52"/>
      <c r="H44" s="52"/>
      <c r="I44" s="53"/>
    </row>
    <row r="45" spans="2:9" ht="88.5" customHeight="1">
      <c r="B45" s="54"/>
      <c r="C45" s="54"/>
      <c r="D45" s="54"/>
      <c r="E45" s="54"/>
      <c r="F45" s="54"/>
      <c r="G45" s="54"/>
      <c r="H45" s="54"/>
      <c r="I45" s="55"/>
    </row>
    <row r="46" spans="2:9" ht="88.5" customHeight="1">
      <c r="B46" s="54"/>
      <c r="C46" s="54"/>
      <c r="D46" s="54"/>
      <c r="E46" s="54"/>
      <c r="F46" s="54"/>
      <c r="G46" s="54"/>
      <c r="H46" s="54"/>
      <c r="I46" s="55"/>
    </row>
    <row r="47" spans="2:9" ht="88.5" customHeight="1">
      <c r="B47" s="54"/>
      <c r="C47" s="54"/>
      <c r="D47" s="54"/>
      <c r="E47" s="54"/>
      <c r="F47" s="54"/>
      <c r="G47" s="54"/>
      <c r="H47" s="54"/>
      <c r="I47" s="55"/>
    </row>
    <row r="48" spans="2:9" ht="55.5" customHeight="1">
      <c r="B48" s="54"/>
      <c r="C48" s="54"/>
      <c r="D48" s="54"/>
      <c r="E48" s="54"/>
      <c r="F48" s="54"/>
      <c r="G48" s="54"/>
      <c r="H48" s="54"/>
      <c r="I48" s="55"/>
    </row>
    <row r="49" spans="2:9" ht="23.25" customHeight="1">
      <c r="B49" s="51" t="s">
        <v>51</v>
      </c>
      <c r="C49" s="54"/>
      <c r="D49" s="54"/>
      <c r="E49" s="54"/>
      <c r="F49" s="54"/>
      <c r="G49" s="54"/>
      <c r="H49" s="54"/>
      <c r="I49" s="55"/>
    </row>
    <row r="50" spans="2:9" s="24" customFormat="1" ht="25.5" customHeight="1">
      <c r="B50" s="51" t="s">
        <v>72</v>
      </c>
      <c r="C50" s="52"/>
      <c r="D50" s="52"/>
      <c r="E50" s="52"/>
      <c r="F50" s="52"/>
      <c r="G50" s="52"/>
      <c r="H50" s="52"/>
      <c r="I50" s="53"/>
    </row>
    <row r="51" spans="2:9" ht="54.75" customHeight="1">
      <c r="B51" s="54"/>
      <c r="C51" s="54"/>
      <c r="D51" s="54"/>
      <c r="E51" s="54"/>
      <c r="F51" s="54"/>
      <c r="G51" s="54"/>
      <c r="H51" s="54"/>
      <c r="I51" s="55"/>
    </row>
    <row r="52" spans="2:9" ht="54.75" customHeight="1">
      <c r="B52" s="54"/>
      <c r="C52" s="54"/>
      <c r="D52" s="54"/>
      <c r="E52" s="54"/>
      <c r="F52" s="54"/>
      <c r="G52" s="54"/>
      <c r="H52" s="54"/>
      <c r="I52" s="55"/>
    </row>
    <row r="53" spans="2:9" ht="54.75" customHeight="1">
      <c r="B53" s="54"/>
      <c r="C53" s="54"/>
      <c r="D53" s="54"/>
      <c r="E53" s="54"/>
      <c r="F53" s="54"/>
      <c r="G53" s="54"/>
      <c r="H53" s="54"/>
      <c r="I53" s="55"/>
    </row>
    <row r="54" spans="2:9" ht="54.75" customHeight="1">
      <c r="B54" s="54"/>
      <c r="C54" s="54"/>
      <c r="D54" s="54"/>
      <c r="E54" s="54"/>
      <c r="F54" s="54"/>
      <c r="G54" s="54"/>
      <c r="H54" s="54"/>
      <c r="I54" s="55"/>
    </row>
    <row r="55" spans="2:9" ht="54.75" customHeight="1">
      <c r="B55" s="54"/>
      <c r="C55" s="54"/>
      <c r="D55" s="54"/>
      <c r="E55" s="54"/>
      <c r="F55" s="54"/>
      <c r="G55" s="54"/>
      <c r="H55" s="54"/>
      <c r="I55" s="55"/>
    </row>
    <row r="56" spans="2:9" ht="54.75" customHeight="1">
      <c r="B56" s="54"/>
      <c r="C56" s="54"/>
      <c r="D56" s="54"/>
      <c r="E56" s="54"/>
      <c r="F56" s="54"/>
      <c r="G56" s="54"/>
      <c r="H56" s="54"/>
      <c r="I56" s="55"/>
    </row>
    <row r="57" spans="2:9" ht="54.75" customHeight="1">
      <c r="B57" s="54"/>
      <c r="C57" s="54"/>
      <c r="D57" s="54"/>
      <c r="E57" s="54"/>
      <c r="F57" s="54"/>
      <c r="G57" s="54"/>
      <c r="H57" s="54"/>
      <c r="I57" s="55"/>
    </row>
    <row r="58" spans="2:9" ht="54.75" customHeight="1">
      <c r="B58" s="54"/>
      <c r="C58" s="54"/>
      <c r="D58" s="54"/>
      <c r="E58" s="54"/>
      <c r="F58" s="54"/>
      <c r="G58" s="54"/>
      <c r="H58" s="54"/>
      <c r="I58" s="55"/>
    </row>
    <row r="59" spans="2:9" ht="54.75" customHeight="1"/>
    <row r="60" spans="2:9" ht="54.75" customHeight="1"/>
    <row r="61" spans="2:9" ht="54.75" customHeight="1"/>
    <row r="62" spans="2:9" ht="54.75" customHeight="1"/>
    <row r="63" spans="2:9" ht="54.75" customHeight="1"/>
    <row r="64" spans="2:9" ht="54.75" customHeight="1"/>
    <row r="65" ht="54.75" customHeight="1"/>
    <row r="66" ht="54.75" customHeight="1"/>
    <row r="67" ht="54.75" customHeight="1"/>
    <row r="68" ht="54.75" customHeight="1"/>
    <row r="69" ht="54.75" customHeight="1"/>
    <row r="70" ht="54.75" customHeight="1"/>
    <row r="71" ht="54.75" customHeight="1"/>
    <row r="72" ht="54.75" customHeight="1"/>
    <row r="73" ht="54.75" customHeight="1"/>
    <row r="74" ht="54.75" customHeight="1"/>
    <row r="75" ht="54.75" customHeight="1"/>
    <row r="76" ht="54.75" customHeight="1"/>
    <row r="77" ht="54.75" customHeight="1"/>
    <row r="78" ht="54.75" customHeight="1"/>
    <row r="79" ht="54.75" customHeight="1"/>
    <row r="80" ht="54.75" customHeight="1"/>
    <row r="81" ht="54.75" customHeight="1"/>
    <row r="82" ht="54.75" customHeight="1"/>
    <row r="83" ht="54.75" customHeight="1"/>
    <row r="84" ht="54.75" customHeight="1"/>
    <row r="85" ht="54.75" customHeight="1"/>
    <row r="86" ht="54.75" customHeight="1"/>
    <row r="87" ht="54.75" customHeight="1"/>
    <row r="88" ht="54.75" customHeight="1"/>
    <row r="89" ht="54.75" customHeight="1"/>
    <row r="90" ht="54.75" customHeight="1"/>
    <row r="91" ht="54.75" customHeight="1"/>
    <row r="92" ht="54.75" customHeight="1"/>
    <row r="93" ht="54.75" customHeight="1"/>
    <row r="94" ht="54.75" customHeight="1"/>
    <row r="95" ht="54.75" customHeight="1"/>
    <row r="96" ht="54.75" customHeight="1"/>
    <row r="97" ht="54.75" customHeight="1"/>
    <row r="98" ht="54.75" customHeight="1"/>
    <row r="99" ht="54.75" customHeight="1"/>
    <row r="100" ht="54.75" customHeight="1"/>
    <row r="101" ht="54.75" customHeight="1"/>
    <row r="102" ht="54.75" customHeight="1"/>
    <row r="103" ht="54.75" customHeight="1"/>
    <row r="104" ht="54.75" customHeight="1"/>
    <row r="105" ht="54.75" customHeight="1"/>
    <row r="106" ht="54.75" customHeight="1"/>
    <row r="107" ht="54.75" customHeight="1"/>
    <row r="108" ht="54.75" customHeight="1"/>
    <row r="109" ht="54.75" customHeight="1"/>
    <row r="110" ht="54.75" customHeight="1"/>
    <row r="111" ht="54.75" customHeight="1"/>
    <row r="112" ht="54.75" customHeight="1"/>
    <row r="113" ht="54.75" customHeight="1"/>
    <row r="114" ht="54.75" customHeight="1"/>
    <row r="115" ht="54.75" customHeight="1"/>
    <row r="116" ht="54.75" customHeight="1"/>
    <row r="117" ht="54.75" customHeight="1"/>
    <row r="118" ht="54.75" customHeight="1"/>
    <row r="119" ht="54.75" customHeight="1"/>
    <row r="120" ht="54.75" customHeight="1"/>
    <row r="121" ht="54.75" customHeight="1"/>
    <row r="122" ht="54.75" customHeight="1"/>
    <row r="123" ht="54.75" customHeight="1"/>
    <row r="124" ht="54.75" customHeight="1"/>
    <row r="125" ht="54.75" customHeight="1"/>
    <row r="126" ht="54.75" customHeight="1"/>
    <row r="127" ht="54.75" customHeight="1"/>
    <row r="128" ht="54.75" customHeight="1"/>
    <row r="129" ht="54.75" customHeight="1"/>
    <row r="130" ht="54.75" customHeight="1"/>
    <row r="131" ht="54.75" customHeight="1"/>
    <row r="132" ht="54.75" customHeight="1"/>
    <row r="133" ht="54.75" customHeight="1"/>
  </sheetData>
  <mergeCells count="25">
    <mergeCell ref="B34:C34"/>
    <mergeCell ref="D34:I34"/>
    <mergeCell ref="I31:I32"/>
    <mergeCell ref="B31:C32"/>
    <mergeCell ref="I13:I14"/>
    <mergeCell ref="I15:I16"/>
    <mergeCell ref="E20:H20"/>
    <mergeCell ref="B28:C28"/>
    <mergeCell ref="B33:C33"/>
    <mergeCell ref="B3:I3"/>
    <mergeCell ref="B7:I7"/>
    <mergeCell ref="D28:G28"/>
    <mergeCell ref="B12:B16"/>
    <mergeCell ref="B9:B10"/>
    <mergeCell ref="E26:H26"/>
    <mergeCell ref="E21:H21"/>
    <mergeCell ref="B23:B24"/>
    <mergeCell ref="E23:F24"/>
    <mergeCell ref="B4:I4"/>
    <mergeCell ref="C13:C14"/>
    <mergeCell ref="C15:C16"/>
    <mergeCell ref="C23:C24"/>
    <mergeCell ref="D23:D24"/>
    <mergeCell ref="B18:I18"/>
    <mergeCell ref="C5:I5"/>
  </mergeCells>
  <phoneticPr fontId="2" type="noConversion"/>
  <printOptions horizontalCentered="1"/>
  <pageMargins left="0.19685039370078741" right="0.19685039370078741" top="0.39370078740157483" bottom="0.31496062992125984" header="0.31496062992125984" footer="0.19685039370078741"/>
  <pageSetup paperSize="9" scale="50" orientation="landscape" r:id="rId1"/>
  <headerFooter>
    <oddFooter>&amp;C&amp;P/&amp;N</oddFooter>
  </headerFooter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간략 계산</vt:lpstr>
      <vt:lpstr>(복잡한 계산) 배터리 용량 자동계산</vt:lpstr>
      <vt:lpstr>'(복잡한 계산) 배터리 용량 자동계산'!Print_Area</vt:lpstr>
      <vt:lpstr>'(복잡한 계산) 배터리 용량 자동계산'!Print_Titles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tsjang</dc:creator>
  <cp:lastModifiedBy>TABOS-Inc</cp:lastModifiedBy>
  <cp:lastPrinted>2024-10-14T04:56:53Z</cp:lastPrinted>
  <dcterms:created xsi:type="dcterms:W3CDTF">2019-02-15T04:02:18Z</dcterms:created>
  <dcterms:modified xsi:type="dcterms:W3CDTF">2024-10-21T06:15:29Z</dcterms:modified>
</cp:coreProperties>
</file>